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dd\Michigan CFO Associates\Public - Documents\zzz - MICFO Internal Documents\Knowledgebase\"/>
    </mc:Choice>
  </mc:AlternateContent>
  <xr:revisionPtr revIDLastSave="38" documentId="11_DB896623A9B2D1BA53654BCF93EE4F854BD60C81" xr6:coauthVersionLast="44" xr6:coauthVersionMax="44" xr10:uidLastSave="{B0F93B44-1E42-4D0C-9AD2-2EE4814EB186}"/>
  <bookViews>
    <workbookView xWindow="-108" yWindow="-108" windowWidth="23256" windowHeight="12600" xr2:uid="{00000000-000D-0000-FFFF-FFFF00000000}"/>
  </bookViews>
  <sheets>
    <sheet name="Contingency Planning" sheetId="1" r:id="rId1"/>
    <sheet name="Variable Pay Plan (Dan B.)" sheetId="2" r:id="rId2"/>
  </sheets>
  <definedNames>
    <definedName name="_xlnm.Print_Titles" localSheetId="0">'Contingency Planning'!$1:$1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 l="1"/>
  <c r="F24" i="1" s="1"/>
  <c r="J31" i="2" l="1"/>
  <c r="H31" i="2"/>
  <c r="F31" i="2"/>
  <c r="D31" i="2"/>
  <c r="J30" i="2"/>
  <c r="H30" i="2"/>
  <c r="F30" i="2"/>
  <c r="D30" i="2"/>
  <c r="F28" i="2"/>
  <c r="D28" i="2"/>
  <c r="F27" i="2"/>
  <c r="D27" i="2"/>
  <c r="I26" i="2"/>
  <c r="I27" i="2" s="1"/>
  <c r="G26" i="2"/>
  <c r="G27" i="2" s="1"/>
  <c r="F26" i="2"/>
  <c r="D26" i="2"/>
  <c r="B26" i="2"/>
  <c r="A27" i="2" s="1"/>
  <c r="B27" i="2" s="1"/>
  <c r="A28" i="2" s="1"/>
  <c r="B28" i="2" s="1"/>
  <c r="A29" i="2" s="1"/>
  <c r="B29" i="2" s="1"/>
  <c r="A30" i="2" s="1"/>
  <c r="B30" i="2" s="1"/>
  <c r="A31" i="2" s="1"/>
  <c r="A26" i="2"/>
  <c r="J25" i="2"/>
  <c r="H25" i="2"/>
  <c r="F25" i="2"/>
  <c r="D25" i="2"/>
  <c r="H26" i="2" l="1"/>
  <c r="G28" i="2"/>
  <c r="H27" i="2"/>
  <c r="I28" i="2"/>
  <c r="J27" i="2"/>
  <c r="J26" i="2"/>
  <c r="I29" i="2" l="1"/>
  <c r="J28" i="2"/>
  <c r="G29" i="2"/>
  <c r="H28" i="2"/>
  <c r="E22" i="1" l="1"/>
  <c r="F22" i="1" s="1"/>
  <c r="E23" i="1"/>
  <c r="F23" i="1" s="1"/>
  <c r="E20" i="1"/>
  <c r="F20" i="1" s="1"/>
  <c r="E6" i="1"/>
  <c r="F6" i="1" s="1"/>
  <c r="E7" i="1"/>
  <c r="F7" i="1" s="1"/>
  <c r="E11" i="1"/>
  <c r="F11" i="1" s="1"/>
  <c r="E27" i="1"/>
  <c r="F27" i="1" s="1"/>
  <c r="E28" i="1"/>
  <c r="F28" i="1" s="1"/>
  <c r="E25" i="1"/>
  <c r="F25" i="1" s="1"/>
  <c r="E12" i="1"/>
  <c r="F12" i="1" s="1"/>
  <c r="E13" i="1"/>
  <c r="F13" i="1" s="1"/>
  <c r="E8" i="1"/>
  <c r="F8" i="1" s="1"/>
  <c r="E29" i="1"/>
  <c r="F29" i="1" s="1"/>
  <c r="E30" i="1"/>
  <c r="F30" i="1" s="1"/>
  <c r="E14" i="1"/>
  <c r="F14" i="1" s="1"/>
  <c r="E19" i="1"/>
  <c r="F19" i="1" s="1"/>
  <c r="E21" i="1"/>
  <c r="F21" i="1" s="1"/>
  <c r="E31" i="1"/>
  <c r="F31" i="1" s="1"/>
  <c r="E26" i="1" l="1"/>
  <c r="F26" i="1" s="1"/>
  <c r="E10" i="1"/>
  <c r="F10" i="1" s="1"/>
  <c r="E9" i="1"/>
  <c r="F9" i="1" s="1"/>
  <c r="E5" i="1"/>
  <c r="F5" i="1" s="1"/>
  <c r="E32" i="1"/>
  <c r="F32" i="1" s="1"/>
  <c r="D35" i="1"/>
  <c r="E4" i="1"/>
  <c r="F4" i="1" s="1"/>
  <c r="E16" i="1"/>
  <c r="E17" i="1"/>
  <c r="F17" i="1" s="1"/>
  <c r="E18" i="1"/>
  <c r="F18" i="1" s="1"/>
  <c r="E33" i="1"/>
  <c r="F33" i="1" s="1"/>
  <c r="E15" i="1"/>
  <c r="F15" i="1" s="1"/>
  <c r="E35" i="1" l="1"/>
  <c r="F16" i="1"/>
  <c r="F35" i="1" s="1"/>
</calcChain>
</file>

<file path=xl/sharedStrings.xml><?xml version="1.0" encoding="utf-8"?>
<sst xmlns="http://schemas.openxmlformats.org/spreadsheetml/2006/main" count="165" uniqueCount="145">
  <si>
    <t>Possible Contingency Plan Alternatives</t>
  </si>
  <si>
    <t>Priority</t>
  </si>
  <si>
    <t>Description</t>
  </si>
  <si>
    <t>Impact</t>
  </si>
  <si>
    <t>Cash Deferring</t>
  </si>
  <si>
    <t>Total</t>
  </si>
  <si>
    <t>Weekly</t>
  </si>
  <si>
    <t>Monthly</t>
  </si>
  <si>
    <t>Annually</t>
  </si>
  <si>
    <t>Suspend 401(k) match</t>
  </si>
  <si>
    <t>Staff cuts (detail)</t>
  </si>
  <si>
    <t>Across-the-board pay cut of X%</t>
  </si>
  <si>
    <t>Temporary stop of bonuses, incentives</t>
  </si>
  <si>
    <t>Convert sales people to straight commission</t>
  </si>
  <si>
    <t>Contacting suppliers &amp; negotiating a payment plan</t>
  </si>
  <si>
    <t>Payment of minimum balances on credit cards</t>
  </si>
  <si>
    <t>Managing the timimg of Line of Credit borrowing formulas</t>
  </si>
  <si>
    <t>Be careful with any changes to compensation - need to explain why it is necessary and for how long.</t>
  </si>
  <si>
    <t>A better option is to reduce the number events or expense, but keep the interaction going.</t>
  </si>
  <si>
    <t xml:space="preserve">Suspend membership in business networking groups </t>
  </si>
  <si>
    <t>Offer early pay discount to 2-3 key customers for large invoices - cheaper and quicker than factoring.</t>
  </si>
  <si>
    <t xml:space="preserve">Variable pay plan for owner(s)/management - see write up.   </t>
  </si>
  <si>
    <t>Cut perks - club dues, auto allowances</t>
  </si>
  <si>
    <t>Put sales people, owners &amp; management on expense budgets</t>
  </si>
  <si>
    <t>If renting building from owner, temporary rent reduction</t>
  </si>
  <si>
    <t>EXAMPLE VARIABLE PAY PLAN FOR CASH CRUNCH</t>
  </si>
  <si>
    <t>Comments for Implementers</t>
  </si>
  <si>
    <t>Overview</t>
  </si>
  <si>
    <t>Recommended Variable Pay Plan - ABC Company</t>
  </si>
  <si>
    <t>Expense cuts in tight cash situations need to be found in the biggest expense categories.</t>
  </si>
  <si>
    <t>Often, one of the biggest categories is owner/manager pay.   However, cuts in this area are</t>
  </si>
  <si>
    <t>We need $125,000 per week collected at our expected expense run rate for 2017 to be at cash breakeven.</t>
  </si>
  <si>
    <t>very difficult to discuss, especially when multiple people are involved (along with their</t>
  </si>
  <si>
    <t>spouses and families).   Even if willing to consider cuts, owners and executives do not want to</t>
  </si>
  <si>
    <t>For the 6 weeks starting the week of 12-26 through the week of 1-30, we are projecting average collections of $64,000 per week.</t>
  </si>
  <si>
    <t>bear too much of the burden and certainly not any longer than necessary. This plan provides</t>
  </si>
  <si>
    <t>For the following 4 weeks starting the week of 2-6 through the week of 2-27, we are projecting collections of $168,000 per week if</t>
  </si>
  <si>
    <t xml:space="preserve">a framework for tying cuts directly to the cash needs of the business each pay period. </t>
  </si>
  <si>
    <t>either Customer A or Customer B orders come in early January. For the whole 10 week period, we project collections averaging</t>
  </si>
  <si>
    <t xml:space="preserve">Also, the widely variable nature of the plan give it a more obvious temporary nature.   </t>
  </si>
  <si>
    <t>$105,000/wk., or $20,000 per week short, $200,000 short for the 10 weeks with most of the shortfall occurring in January.</t>
  </si>
  <si>
    <t>The variable pay plan below is projected to reduce the cash shortfall by $30,000 during this 10 week period.  Beyond February, the</t>
  </si>
  <si>
    <t>&lt;---------</t>
  </si>
  <si>
    <t>The plan needs to be structured with the company's actual current cash projection in mind.</t>
  </si>
  <si>
    <t xml:space="preserve">plan will help the company manage swings in cash flow at least until a new financing partner can be brought on board.  </t>
  </si>
  <si>
    <t>Participants may be more likely to agree when:</t>
  </si>
  <si>
    <t>Under this plan, management pay each payroll date would vary from a base level of current pay up to above 100% depending on the</t>
  </si>
  <si>
    <t>1)</t>
  </si>
  <si>
    <t>The plan makes a meaningful improvement in the company's cash crunch at each pay period.</t>
  </si>
  <si>
    <t>previous 6 weeks average collections. Pay for January 15 and January 31 would be at the base level, 50% for Owners 1 and 2 and 75%</t>
  </si>
  <si>
    <t>2)</t>
  </si>
  <si>
    <t>The plan is tied to the actual cash flow and cash needs of the company.</t>
  </si>
  <si>
    <t xml:space="preserve">for Exec 1 and 2 .   </t>
  </si>
  <si>
    <t>3)</t>
  </si>
  <si>
    <t xml:space="preserve">The plan is not a permanent pay cut, but is tied to actual cash flow averaged for the prior 6 weeks.   </t>
  </si>
  <si>
    <t>4)</t>
  </si>
  <si>
    <t>The plan actually allows lost pay to be recouped if cash flow is very strong.  This can be</t>
  </si>
  <si>
    <t>Example levels of variable pay at different average cash collection levels for the prior 6 weeks starting with the 2-15-16 payroll:</t>
  </si>
  <si>
    <t>motivating for the management team.</t>
  </si>
  <si>
    <t>5)</t>
  </si>
  <si>
    <t>The plan is temporary and will be suspended once the cash crunch is deemed to be over.</t>
  </si>
  <si>
    <t>Running 6</t>
  </si>
  <si>
    <t>week total</t>
  </si>
  <si>
    <t>Gross Pay Each Pay (2x / mo):</t>
  </si>
  <si>
    <t>6)</t>
  </si>
  <si>
    <t>The base for each person should be what they can stand as a minimum each pay period over the next 12 weeks or so.</t>
  </si>
  <si>
    <t>Collections</t>
  </si>
  <si>
    <t>Caution</t>
  </si>
  <si>
    <t>&gt; than</t>
  </si>
  <si>
    <t>Up to</t>
  </si>
  <si>
    <t>Owner 1</t>
  </si>
  <si>
    <t>Owner 2</t>
  </si>
  <si>
    <t>Exec 1</t>
  </si>
  <si>
    <t>Exec 2</t>
  </si>
  <si>
    <t>Caution-&gt;</t>
  </si>
  <si>
    <t>Make sure any early collections negotiated are a good deal for the company done with proper approvals.</t>
  </si>
  <si>
    <t>By converting a fixed expense into partly variable, the company can smooth out cash flow from what is</t>
  </si>
  <si>
    <t>usually a significant expense in a small company - owner and management salaries.</t>
  </si>
  <si>
    <t xml:space="preserve">Note: owners </t>
  </si>
  <si>
    <t>share more downside</t>
  </si>
  <si>
    <t>&lt;------</t>
  </si>
  <si>
    <t xml:space="preserve">Detailed specifics of the plan need to be understood by all.  Otherwise participants will not </t>
  </si>
  <si>
    <t>but equal on upside</t>
  </si>
  <si>
    <t>be inclined to consider any change to their pay at all.</t>
  </si>
  <si>
    <t>May want to agree that base pay over the plan period shall not exceed current base.   However, if the</t>
  </si>
  <si>
    <t>Contingencies - for amounts beyond the base level pay, any new loans made to the company by Owner would need to have been</t>
  </si>
  <si>
    <t>company recovers to have a strong year, extra amounts for bonuses can be considered for those who</t>
  </si>
  <si>
    <t>repaid and the cash balance would need to be projected at least $20,000 after payroll.</t>
  </si>
  <si>
    <t>participated to help the company through the cash crunch</t>
  </si>
  <si>
    <t>Collect company credit cards and/or set limits</t>
  </si>
  <si>
    <t>Review all maintenance and recurring operating expenses - phone, internet, waste, copy machines, equipment</t>
  </si>
  <si>
    <t xml:space="preserve">Limit or eliminate any non-vendor or non-customer meals &amp; entertainment </t>
  </si>
  <si>
    <t>Evaluate all company sponsored benefits - dental, vision, life, health</t>
  </si>
  <si>
    <t>Consolidate existing stock on all production and office supplies and manage purchasing going forward</t>
  </si>
  <si>
    <t>Evaluate building maintainance contracts (lawn, snow removal, etc.)</t>
  </si>
  <si>
    <t>Elect to go to COD with open account vendors as an option to negotiate a payment plan on outstanding balances</t>
  </si>
  <si>
    <t>Talk with bank on going interest only for a period of time</t>
  </si>
  <si>
    <t>Cash Accelerating Inflow</t>
  </si>
  <si>
    <t>Apply resources to collecting AR</t>
  </si>
  <si>
    <t>Offer discounts to settle disputed AR amounts</t>
  </si>
  <si>
    <t xml:space="preserve">Factor existing invoices </t>
  </si>
  <si>
    <t xml:space="preserve">Move to COD for small accounts or offer cash discounts </t>
  </si>
  <si>
    <t>Increase the speed and/or frequency of customer invoicing</t>
  </si>
  <si>
    <t>Put R&amp;D projects on hold or limit funding to a more affordable amount</t>
  </si>
  <si>
    <t>Reduce inventory, employ a just-in-time strategy, where possible. Sell old or obsolete inventory (even at scrap value if necessary).</t>
  </si>
  <si>
    <t>Look at all fixed assets and sell any non-essential ones. This might include intellectual property.</t>
  </si>
  <si>
    <t>Ask bank about their willingness to lend on a temporary out-of-formula advance with a payment plan to bring it back into formula</t>
  </si>
  <si>
    <t>With one caveat: payments for current incoming goods should be applied to oldest invoices.</t>
  </si>
  <si>
    <t>Make monthly payments on the summer property tax bills (call tax office first to explain it is a temporary situation), or hold off all together, until cash flow improves.</t>
  </si>
  <si>
    <t>Don't pay utility bills late (avoid mandatory deposit, may be as much as 3 months average bills), use pay by phone 2 days before due date (to avoid any unanticipated "bank holidays")</t>
  </si>
  <si>
    <t>For old vendor balances where you will not be using that vendor again, freeze all payments to them and negotiate a settlement when cash improves.</t>
  </si>
  <si>
    <t>Set aside funds to pay "mom and pop" vendors weekly (saves numerous phone calls). Work proactively (call them before they call you) with you largest vendors (their size or your purchase amount) to negotiate extended terms or other (see above) .</t>
  </si>
  <si>
    <t>Down side: lien on property plus penalty and interest accrues. Upside: many taxing authorities will waive or reduce penalties as long as there is a demonstrated willingness to pay</t>
  </si>
  <si>
    <t>Look for underperforming products, services, offices, locations, customers that can be cut or fixed with a price increase</t>
  </si>
  <si>
    <t>Switch some full-time workers to part-time status. Cut salaries by giving a day off per week without pay. Setting up  a four-day workweek to cut back on expenses without having to lay off employees.</t>
  </si>
  <si>
    <t>Notes/Comments</t>
  </si>
  <si>
    <t>Category</t>
  </si>
  <si>
    <t>Comp</t>
  </si>
  <si>
    <t>Biz Dev</t>
  </si>
  <si>
    <t>G&amp;A</t>
  </si>
  <si>
    <t>Cons</t>
  </si>
  <si>
    <t>Fac</t>
  </si>
  <si>
    <t>Note that this will adversly impact profitability</t>
  </si>
  <si>
    <t>Benefits</t>
  </si>
  <si>
    <t>COGS</t>
  </si>
  <si>
    <t>Cost Cutting/Revenue Enhancing</t>
  </si>
  <si>
    <t>Cancel or reduce cost on company events/parties</t>
  </si>
  <si>
    <t>Consider changes in benefit levels, employee contributions, etc.</t>
  </si>
  <si>
    <t>Eliminate company cars, institute auto allowances or simply reimburse for use of personal autos by miles</t>
  </si>
  <si>
    <t>Selling a paid for vehicle can raise cash</t>
  </si>
  <si>
    <t>Increase marketing spend</t>
  </si>
  <si>
    <t>If the business is underspending and the sales cycle is short</t>
  </si>
  <si>
    <t>If the $$ are significant and they're not business development related</t>
  </si>
  <si>
    <t>Evaluate all marketing and trade show expenses for effectiveness. Skip non-key trade show or reduce advertisements temporarily.</t>
  </si>
  <si>
    <t>Be aware of the tone set when announcing the cuts.  Needs to be upbeat with a sense that it is temporary</t>
  </si>
  <si>
    <t>Comp - O</t>
  </si>
  <si>
    <t>Suspend or reduce consulting/advisor fees temporarily</t>
  </si>
  <si>
    <t>If renting from 3rd party, temporary rent reduction</t>
  </si>
  <si>
    <t>This can be a true reduction, or a reduction to be made up later via a note payable, or increased future rent or an extended lease term</t>
  </si>
  <si>
    <t>Increase deductibles on insurance if very low</t>
  </si>
  <si>
    <t>Owner salary (and distributions) reduced or eliminated during the down turn</t>
  </si>
  <si>
    <t>Michigan CFO Associates</t>
  </si>
  <si>
    <t>TEAMBUILD</t>
  </si>
  <si>
    <r>
      <t xml:space="preserve">Once a week update from each employee: </t>
    </r>
    <r>
      <rPr>
        <i/>
        <sz val="11"/>
        <color theme="1"/>
        <rFont val="Calibri"/>
        <family val="2"/>
        <scheme val="minor"/>
      </rPr>
      <t>Here's what I've done for Sales &amp; Marketing or Cost Cutting in the last 7 days</t>
    </r>
  </si>
  <si>
    <t>Consider "Open Book Management" for employee invovement in problem solving. Put the cards on the table &amp; let them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</si>
</sst>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0000CC"/>
      <name val="Calibri"/>
      <family val="2"/>
      <scheme val="minor"/>
    </font>
    <font>
      <b/>
      <i/>
      <sz val="11"/>
      <color rgb="FF0000CC"/>
      <name val="Calibri"/>
      <family val="2"/>
      <scheme val="minor"/>
    </font>
    <font>
      <b/>
      <u val="singleAccounting"/>
      <sz val="11"/>
      <color theme="1"/>
      <name val="Calibri"/>
      <family val="2"/>
      <scheme val="minor"/>
    </font>
    <font>
      <sz val="11"/>
      <color rgb="FFFF0000"/>
      <name val="Calibri"/>
      <family val="2"/>
      <scheme val="minor"/>
    </font>
    <font>
      <b/>
      <sz val="14"/>
      <color theme="1"/>
      <name val="Calibri"/>
      <family val="2"/>
      <scheme val="minor"/>
    </font>
    <font>
      <sz val="10"/>
      <name val="Calibri"/>
      <family val="2"/>
      <scheme val="minor"/>
    </font>
    <font>
      <b/>
      <sz val="18"/>
      <color rgb="FFA20000"/>
      <name val="Calibri"/>
      <family val="2"/>
      <scheme val="minor"/>
    </font>
    <font>
      <i/>
      <sz val="11"/>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C000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3" fillId="0" borderId="0" xfId="0" applyFont="1" applyAlignment="1">
      <alignment horizontal="center"/>
    </xf>
    <xf numFmtId="164" fontId="0" fillId="0" borderId="0" xfId="1" applyNumberFormat="1" applyFont="1"/>
    <xf numFmtId="0" fontId="4" fillId="0" borderId="0" xfId="0" applyFont="1"/>
    <xf numFmtId="0" fontId="5" fillId="0" borderId="0" xfId="0" applyFont="1"/>
    <xf numFmtId="0" fontId="5" fillId="0" borderId="1" xfId="0" applyFont="1" applyBorder="1"/>
    <xf numFmtId="164" fontId="5" fillId="0" borderId="1" xfId="1" applyNumberFormat="1" applyFont="1" applyBorder="1"/>
    <xf numFmtId="0" fontId="0" fillId="0" borderId="0" xfId="0" applyAlignment="1">
      <alignment horizontal="center"/>
    </xf>
    <xf numFmtId="164" fontId="6" fillId="0" borderId="0" xfId="1" applyNumberFormat="1" applyFont="1"/>
    <xf numFmtId="0" fontId="6" fillId="0" borderId="0" xfId="0" applyFont="1"/>
    <xf numFmtId="0" fontId="0" fillId="0" borderId="0" xfId="0" quotePrefix="1"/>
    <xf numFmtId="0" fontId="0" fillId="0" borderId="0" xfId="0" applyAlignment="1">
      <alignment wrapText="1"/>
    </xf>
    <xf numFmtId="0" fontId="8" fillId="0" borderId="0" xfId="0" applyFont="1"/>
    <xf numFmtId="0" fontId="2" fillId="0" borderId="0" xfId="0" applyFont="1"/>
    <xf numFmtId="0" fontId="7" fillId="0" borderId="0" xfId="0" applyFont="1"/>
    <xf numFmtId="0" fontId="7" fillId="0" borderId="0" xfId="0" applyFont="1" applyAlignment="1">
      <alignment horizontal="right"/>
    </xf>
    <xf numFmtId="0" fontId="0" fillId="0" borderId="0" xfId="0" applyAlignment="1">
      <alignment horizontal="right"/>
    </xf>
    <xf numFmtId="0" fontId="0" fillId="0" borderId="2" xfId="0" applyBorder="1" applyAlignment="1">
      <alignment horizontal="center"/>
    </xf>
    <xf numFmtId="0" fontId="0" fillId="0" borderId="2" xfId="0" applyBorder="1"/>
    <xf numFmtId="0" fontId="7" fillId="0" borderId="0" xfId="0" quotePrefix="1" applyFont="1" applyAlignment="1">
      <alignment horizontal="right"/>
    </xf>
    <xf numFmtId="0" fontId="2" fillId="0" borderId="0" xfId="0" quotePrefix="1" applyFont="1"/>
    <xf numFmtId="164" fontId="2" fillId="0" borderId="0" xfId="1" applyNumberFormat="1" applyFont="1"/>
    <xf numFmtId="9" fontId="2" fillId="0" borderId="0" xfId="3" applyFont="1"/>
    <xf numFmtId="43" fontId="2" fillId="0" borderId="0" xfId="2" applyFont="1"/>
    <xf numFmtId="165" fontId="0" fillId="0" borderId="0" xfId="2" applyNumberFormat="1" applyFont="1"/>
    <xf numFmtId="9" fontId="0" fillId="0" borderId="0" xfId="3" applyFont="1"/>
    <xf numFmtId="43" fontId="0" fillId="0" borderId="0" xfId="2" applyFont="1"/>
    <xf numFmtId="10" fontId="0" fillId="0" borderId="0" xfId="3" applyNumberFormat="1" applyFont="1"/>
    <xf numFmtId="165" fontId="2" fillId="0" borderId="0" xfId="2" applyNumberFormat="1" applyFont="1"/>
    <xf numFmtId="10" fontId="2" fillId="0" borderId="0" xfId="3" applyNumberFormat="1" applyFont="1"/>
    <xf numFmtId="43" fontId="0" fillId="0" borderId="0" xfId="0" applyNumberFormat="1"/>
    <xf numFmtId="0" fontId="0" fillId="0" borderId="0" xfId="0" applyFill="1" applyAlignment="1">
      <alignment wrapText="1"/>
    </xf>
    <xf numFmtId="0" fontId="9" fillId="0" borderId="0" xfId="0" applyFont="1" applyAlignment="1">
      <alignment vertical="center" wrapText="1"/>
    </xf>
    <xf numFmtId="0" fontId="6" fillId="0" borderId="0" xfId="0" applyFont="1" applyAlignment="1">
      <alignment horizontal="center"/>
    </xf>
    <xf numFmtId="0" fontId="0" fillId="4" borderId="0" xfId="0" applyFill="1"/>
    <xf numFmtId="0" fontId="0" fillId="5" borderId="0" xfId="0" applyFill="1"/>
    <xf numFmtId="0" fontId="0" fillId="3" borderId="0" xfId="0" applyFill="1"/>
    <xf numFmtId="0" fontId="0" fillId="2" borderId="0" xfId="0" applyFill="1"/>
    <xf numFmtId="0" fontId="0" fillId="0" borderId="0" xfId="0" applyFill="1" applyAlignment="1"/>
    <xf numFmtId="0" fontId="0" fillId="0" borderId="0" xfId="0" applyFill="1" applyAlignment="1">
      <alignment vertical="center" wrapText="1"/>
    </xf>
    <xf numFmtId="0" fontId="0" fillId="6" borderId="0" xfId="0" applyFill="1"/>
    <xf numFmtId="0" fontId="0" fillId="0" borderId="0" xfId="0" applyAlignment="1">
      <alignment horizontal="left" indent="1"/>
    </xf>
    <xf numFmtId="0" fontId="0" fillId="0" borderId="0" xfId="0" quotePrefix="1" applyAlignment="1">
      <alignment horizontal="left" indent="1"/>
    </xf>
    <xf numFmtId="0" fontId="5"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wrapText="1" indent="1"/>
    </xf>
    <xf numFmtId="0" fontId="0" fillId="7" borderId="0" xfId="0" applyFill="1"/>
    <xf numFmtId="0" fontId="10" fillId="0" borderId="0" xfId="0" applyFont="1" applyAlignment="1">
      <alignment horizontal="right" indent="1"/>
    </xf>
    <xf numFmtId="164" fontId="3" fillId="0" borderId="0" xfId="1" applyNumberFormat="1" applyFont="1" applyAlignment="1">
      <alignment horizontal="center"/>
    </xf>
    <xf numFmtId="0" fontId="8" fillId="7" borderId="0" xfId="0" applyFont="1" applyFill="1" applyAlignment="1">
      <alignment horizontal="center"/>
    </xf>
    <xf numFmtId="0" fontId="0" fillId="8" borderId="0" xfId="0" applyFill="1"/>
    <xf numFmtId="0" fontId="0" fillId="0" borderId="0" xfId="0" quotePrefix="1" applyAlignment="1">
      <alignment horizontal="left" wrapText="1" inden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C00000"/>
      <color rgb="FFA200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tabSelected="1" zoomScale="120" zoomScaleNormal="120" workbookViewId="0">
      <pane ySplit="3" topLeftCell="A28" activePane="bottomLeft" state="frozen"/>
      <selection pane="bottomLeft" activeCell="C32" sqref="C32"/>
    </sheetView>
  </sheetViews>
  <sheetFormatPr defaultRowHeight="28.8" customHeight="1" x14ac:dyDescent="0.3"/>
  <cols>
    <col min="1" max="1" width="13.44140625" customWidth="1"/>
    <col min="2" max="2" width="6.77734375" customWidth="1"/>
    <col min="3" max="3" width="61.21875" customWidth="1"/>
    <col min="4" max="4" width="9" style="2" customWidth="1"/>
    <col min="5" max="5" width="9.5546875" customWidth="1"/>
    <col min="6" max="6" width="10" customWidth="1"/>
    <col min="7" max="7" width="89.44140625" style="41" customWidth="1"/>
  </cols>
  <sheetData>
    <row r="1" spans="1:7" ht="19.95" customHeight="1" x14ac:dyDescent="0.45">
      <c r="A1" s="46"/>
      <c r="B1" s="49" t="s">
        <v>0</v>
      </c>
      <c r="C1" s="49"/>
      <c r="D1" s="49"/>
      <c r="E1" s="49"/>
      <c r="F1" s="49"/>
      <c r="G1" s="47" t="s">
        <v>141</v>
      </c>
    </row>
    <row r="2" spans="1:7" ht="19.95" customHeight="1" x14ac:dyDescent="0.3">
      <c r="B2" s="3" t="s">
        <v>125</v>
      </c>
      <c r="D2" s="48" t="s">
        <v>3</v>
      </c>
      <c r="E2" s="48"/>
      <c r="F2" s="48"/>
    </row>
    <row r="3" spans="1:7" ht="19.95" customHeight="1" x14ac:dyDescent="0.45">
      <c r="A3" t="s">
        <v>116</v>
      </c>
      <c r="B3" s="1" t="s">
        <v>1</v>
      </c>
      <c r="C3" s="1" t="s">
        <v>2</v>
      </c>
      <c r="D3" s="8" t="s">
        <v>6</v>
      </c>
      <c r="E3" s="9" t="s">
        <v>7</v>
      </c>
      <c r="F3" s="9" t="s">
        <v>8</v>
      </c>
      <c r="G3" s="33" t="s">
        <v>115</v>
      </c>
    </row>
    <row r="4" spans="1:7" ht="19.95" customHeight="1" x14ac:dyDescent="0.3">
      <c r="A4" s="34" t="s">
        <v>123</v>
      </c>
      <c r="B4" s="7">
        <v>1</v>
      </c>
      <c r="C4" s="11" t="s">
        <v>9</v>
      </c>
      <c r="D4" s="2">
        <v>500</v>
      </c>
      <c r="E4" s="2">
        <f t="shared" ref="E4:E30" si="0">+D4*4.33333333333333</f>
        <v>2166.6666666666652</v>
      </c>
      <c r="F4" s="2">
        <f t="shared" ref="F4:F30" si="1">+E4*12</f>
        <v>25999.999999999982</v>
      </c>
    </row>
    <row r="5" spans="1:7" ht="19.95" customHeight="1" x14ac:dyDescent="0.3">
      <c r="A5" s="34" t="s">
        <v>123</v>
      </c>
      <c r="B5" s="7">
        <v>3</v>
      </c>
      <c r="C5" s="11" t="s">
        <v>126</v>
      </c>
      <c r="D5" s="2">
        <v>0</v>
      </c>
      <c r="E5" s="2">
        <f t="shared" si="0"/>
        <v>0</v>
      </c>
      <c r="F5" s="2">
        <f t="shared" si="1"/>
        <v>0</v>
      </c>
      <c r="G5" s="41" t="s">
        <v>18</v>
      </c>
    </row>
    <row r="6" spans="1:7" ht="19.95" customHeight="1" x14ac:dyDescent="0.3">
      <c r="A6" s="34" t="s">
        <v>123</v>
      </c>
      <c r="B6" s="7"/>
      <c r="C6" s="31" t="s">
        <v>22</v>
      </c>
      <c r="D6" s="2">
        <v>0</v>
      </c>
      <c r="E6" s="2">
        <f t="shared" si="0"/>
        <v>0</v>
      </c>
      <c r="F6" s="2">
        <f t="shared" si="1"/>
        <v>0</v>
      </c>
      <c r="G6" s="42"/>
    </row>
    <row r="7" spans="1:7" ht="39.6" customHeight="1" x14ac:dyDescent="0.3">
      <c r="A7" s="34" t="s">
        <v>123</v>
      </c>
      <c r="B7" s="7"/>
      <c r="C7" s="31" t="s">
        <v>128</v>
      </c>
      <c r="D7" s="2">
        <v>0</v>
      </c>
      <c r="E7" s="2">
        <f t="shared" si="0"/>
        <v>0</v>
      </c>
      <c r="F7" s="2">
        <f t="shared" si="1"/>
        <v>0</v>
      </c>
      <c r="G7" s="42" t="s">
        <v>129</v>
      </c>
    </row>
    <row r="8" spans="1:7" ht="19.95" customHeight="1" x14ac:dyDescent="0.3">
      <c r="A8" s="34" t="s">
        <v>123</v>
      </c>
      <c r="B8" s="7"/>
      <c r="C8" s="31" t="s">
        <v>92</v>
      </c>
      <c r="D8" s="2">
        <v>0</v>
      </c>
      <c r="E8" s="2">
        <f t="shared" si="0"/>
        <v>0</v>
      </c>
      <c r="F8" s="2">
        <f t="shared" si="1"/>
        <v>0</v>
      </c>
      <c r="G8" s="42" t="s">
        <v>127</v>
      </c>
    </row>
    <row r="9" spans="1:7" ht="19.95" customHeight="1" x14ac:dyDescent="0.3">
      <c r="A9" s="35" t="s">
        <v>118</v>
      </c>
      <c r="B9" s="7">
        <v>3</v>
      </c>
      <c r="C9" s="31" t="s">
        <v>130</v>
      </c>
      <c r="D9" s="2">
        <v>0</v>
      </c>
      <c r="E9" s="2">
        <f t="shared" si="0"/>
        <v>0</v>
      </c>
      <c r="F9" s="2">
        <f t="shared" si="1"/>
        <v>0</v>
      </c>
      <c r="G9" s="41" t="s">
        <v>131</v>
      </c>
    </row>
    <row r="10" spans="1:7" ht="19.95" customHeight="1" x14ac:dyDescent="0.3">
      <c r="A10" s="35" t="s">
        <v>118</v>
      </c>
      <c r="B10" s="7"/>
      <c r="C10" s="31" t="s">
        <v>19</v>
      </c>
      <c r="D10" s="2">
        <v>0</v>
      </c>
      <c r="E10" s="2">
        <f t="shared" si="0"/>
        <v>0</v>
      </c>
      <c r="F10" s="2">
        <f t="shared" si="1"/>
        <v>0</v>
      </c>
      <c r="G10" s="42" t="s">
        <v>132</v>
      </c>
    </row>
    <row r="11" spans="1:7" ht="19.95" customHeight="1" x14ac:dyDescent="0.3">
      <c r="A11" s="35" t="s">
        <v>118</v>
      </c>
      <c r="B11" s="7"/>
      <c r="C11" s="31" t="s">
        <v>23</v>
      </c>
      <c r="D11" s="2">
        <v>0</v>
      </c>
      <c r="E11" s="2">
        <f t="shared" si="0"/>
        <v>0</v>
      </c>
      <c r="F11" s="2">
        <f t="shared" si="1"/>
        <v>0</v>
      </c>
      <c r="G11" s="42"/>
    </row>
    <row r="12" spans="1:7" ht="39" customHeight="1" x14ac:dyDescent="0.3">
      <c r="A12" s="35" t="s">
        <v>118</v>
      </c>
      <c r="B12" s="7"/>
      <c r="C12" s="31" t="s">
        <v>91</v>
      </c>
      <c r="D12" s="2">
        <v>0</v>
      </c>
      <c r="E12" s="2">
        <f t="shared" si="0"/>
        <v>0</v>
      </c>
      <c r="F12" s="2">
        <f t="shared" si="1"/>
        <v>0</v>
      </c>
      <c r="G12" s="42"/>
    </row>
    <row r="13" spans="1:7" ht="36" customHeight="1" x14ac:dyDescent="0.3">
      <c r="A13" s="35" t="s">
        <v>118</v>
      </c>
      <c r="B13" s="7"/>
      <c r="C13" s="31" t="s">
        <v>133</v>
      </c>
      <c r="D13" s="2">
        <v>0</v>
      </c>
      <c r="E13" s="2">
        <f t="shared" si="0"/>
        <v>0</v>
      </c>
      <c r="F13" s="2">
        <f t="shared" si="1"/>
        <v>0</v>
      </c>
      <c r="G13" s="42"/>
    </row>
    <row r="14" spans="1:7" ht="34.799999999999997" customHeight="1" x14ac:dyDescent="0.3">
      <c r="A14" t="s">
        <v>124</v>
      </c>
      <c r="B14" s="7"/>
      <c r="C14" s="31" t="s">
        <v>113</v>
      </c>
      <c r="D14" s="2">
        <v>0</v>
      </c>
      <c r="E14" s="2">
        <f t="shared" si="0"/>
        <v>0</v>
      </c>
      <c r="F14" s="2">
        <f t="shared" si="1"/>
        <v>0</v>
      </c>
      <c r="G14" s="42"/>
    </row>
    <row r="15" spans="1:7" ht="19.95" customHeight="1" x14ac:dyDescent="0.3">
      <c r="A15" s="36" t="s">
        <v>117</v>
      </c>
      <c r="B15" s="7">
        <v>1</v>
      </c>
      <c r="C15" s="11" t="s">
        <v>10</v>
      </c>
      <c r="D15" s="2">
        <v>10000</v>
      </c>
      <c r="E15" s="2">
        <f t="shared" si="0"/>
        <v>43333.333333333307</v>
      </c>
      <c r="F15" s="2">
        <f t="shared" si="1"/>
        <v>519999.99999999965</v>
      </c>
    </row>
    <row r="16" spans="1:7" ht="19.95" customHeight="1" x14ac:dyDescent="0.3">
      <c r="A16" s="36" t="s">
        <v>117</v>
      </c>
      <c r="B16" s="7">
        <v>1</v>
      </c>
      <c r="C16" s="11" t="s">
        <v>11</v>
      </c>
      <c r="D16" s="2">
        <v>0</v>
      </c>
      <c r="E16" s="2">
        <f t="shared" si="0"/>
        <v>0</v>
      </c>
      <c r="F16" s="2">
        <f t="shared" si="1"/>
        <v>0</v>
      </c>
      <c r="G16" s="41" t="s">
        <v>17</v>
      </c>
    </row>
    <row r="17" spans="1:7" ht="19.95" customHeight="1" x14ac:dyDescent="0.3">
      <c r="A17" s="36" t="s">
        <v>117</v>
      </c>
      <c r="B17" s="7">
        <v>2</v>
      </c>
      <c r="C17" s="11" t="s">
        <v>12</v>
      </c>
      <c r="D17" s="2">
        <v>0</v>
      </c>
      <c r="E17" s="2">
        <f t="shared" si="0"/>
        <v>0</v>
      </c>
      <c r="F17" s="2">
        <f t="shared" si="1"/>
        <v>0</v>
      </c>
      <c r="G17" s="42" t="s">
        <v>134</v>
      </c>
    </row>
    <row r="18" spans="1:7" ht="19.95" customHeight="1" x14ac:dyDescent="0.3">
      <c r="A18" s="36" t="s">
        <v>117</v>
      </c>
      <c r="B18" s="7">
        <v>2</v>
      </c>
      <c r="C18" s="11" t="s">
        <v>13</v>
      </c>
      <c r="D18" s="2">
        <v>0</v>
      </c>
      <c r="E18" s="2">
        <f t="shared" si="0"/>
        <v>0</v>
      </c>
      <c r="F18" s="2">
        <f t="shared" si="1"/>
        <v>0</v>
      </c>
    </row>
    <row r="19" spans="1:7" ht="42.6" customHeight="1" x14ac:dyDescent="0.3">
      <c r="A19" s="36" t="s">
        <v>117</v>
      </c>
      <c r="B19" s="7"/>
      <c r="C19" s="32" t="s">
        <v>114</v>
      </c>
      <c r="D19" s="2">
        <v>0</v>
      </c>
      <c r="E19" s="2">
        <f t="shared" si="0"/>
        <v>0</v>
      </c>
      <c r="F19" s="2">
        <f t="shared" si="1"/>
        <v>0</v>
      </c>
      <c r="G19" s="42"/>
    </row>
    <row r="20" spans="1:7" ht="19.95" customHeight="1" x14ac:dyDescent="0.3">
      <c r="A20" t="s">
        <v>135</v>
      </c>
      <c r="B20" s="7"/>
      <c r="C20" s="11" t="s">
        <v>21</v>
      </c>
      <c r="D20" s="2">
        <v>0</v>
      </c>
      <c r="E20" s="2">
        <f t="shared" si="0"/>
        <v>0</v>
      </c>
      <c r="F20" s="2">
        <f t="shared" si="1"/>
        <v>0</v>
      </c>
      <c r="G20" s="42"/>
    </row>
    <row r="21" spans="1:7" ht="20.399999999999999" customHeight="1" x14ac:dyDescent="0.3">
      <c r="A21" t="s">
        <v>135</v>
      </c>
      <c r="B21" s="7"/>
      <c r="C21" s="32" t="s">
        <v>140</v>
      </c>
      <c r="D21" s="2">
        <v>0</v>
      </c>
      <c r="E21" s="2">
        <f t="shared" si="0"/>
        <v>0</v>
      </c>
      <c r="F21" s="2">
        <f t="shared" si="1"/>
        <v>0</v>
      </c>
      <c r="G21" s="42"/>
    </row>
    <row r="22" spans="1:7" ht="19.95" customHeight="1" x14ac:dyDescent="0.3">
      <c r="A22" t="s">
        <v>120</v>
      </c>
      <c r="B22" s="7"/>
      <c r="C22" s="11" t="s">
        <v>136</v>
      </c>
      <c r="D22" s="2">
        <v>0</v>
      </c>
      <c r="E22" s="2">
        <f t="shared" si="0"/>
        <v>0</v>
      </c>
      <c r="F22" s="2">
        <f t="shared" si="1"/>
        <v>0</v>
      </c>
      <c r="G22" s="42"/>
    </row>
    <row r="23" spans="1:7" ht="19.95" customHeight="1" x14ac:dyDescent="0.3">
      <c r="A23" s="40" t="s">
        <v>121</v>
      </c>
      <c r="B23" s="7"/>
      <c r="C23" s="11" t="s">
        <v>24</v>
      </c>
      <c r="D23" s="2">
        <v>0</v>
      </c>
      <c r="E23" s="2">
        <f t="shared" si="0"/>
        <v>0</v>
      </c>
      <c r="F23" s="2">
        <f t="shared" si="1"/>
        <v>0</v>
      </c>
      <c r="G23" s="42"/>
    </row>
    <row r="24" spans="1:7" ht="26.4" customHeight="1" x14ac:dyDescent="0.3">
      <c r="A24" s="40" t="s">
        <v>121</v>
      </c>
      <c r="B24" s="7"/>
      <c r="C24" s="11" t="s">
        <v>137</v>
      </c>
      <c r="D24" s="2">
        <v>0</v>
      </c>
      <c r="E24" s="2">
        <f t="shared" si="0"/>
        <v>0</v>
      </c>
      <c r="F24" s="2">
        <f t="shared" si="1"/>
        <v>0</v>
      </c>
      <c r="G24" s="45" t="s">
        <v>138</v>
      </c>
    </row>
    <row r="25" spans="1:7" ht="19.95" customHeight="1" x14ac:dyDescent="0.3">
      <c r="A25" s="40" t="s">
        <v>121</v>
      </c>
      <c r="B25" s="7"/>
      <c r="C25" s="11" t="s">
        <v>94</v>
      </c>
      <c r="D25" s="2">
        <v>0</v>
      </c>
      <c r="E25" s="2">
        <f t="shared" si="0"/>
        <v>0</v>
      </c>
      <c r="F25" s="2">
        <f t="shared" si="1"/>
        <v>0</v>
      </c>
      <c r="G25" s="42"/>
    </row>
    <row r="26" spans="1:7" ht="19.95" customHeight="1" x14ac:dyDescent="0.3">
      <c r="A26" s="37" t="s">
        <v>119</v>
      </c>
      <c r="B26" s="7"/>
      <c r="C26" s="11" t="s">
        <v>139</v>
      </c>
      <c r="D26" s="2">
        <v>0</v>
      </c>
      <c r="E26" s="2">
        <f t="shared" si="0"/>
        <v>0</v>
      </c>
      <c r="F26" s="2">
        <f t="shared" si="1"/>
        <v>0</v>
      </c>
    </row>
    <row r="27" spans="1:7" ht="19.8" customHeight="1" x14ac:dyDescent="0.3">
      <c r="A27" s="37" t="s">
        <v>119</v>
      </c>
      <c r="B27" s="7"/>
      <c r="C27" s="11" t="s">
        <v>89</v>
      </c>
      <c r="D27" s="2">
        <v>0</v>
      </c>
      <c r="E27" s="2">
        <f t="shared" si="0"/>
        <v>0</v>
      </c>
      <c r="F27" s="2">
        <f t="shared" si="1"/>
        <v>0</v>
      </c>
      <c r="G27" s="42"/>
    </row>
    <row r="28" spans="1:7" ht="39.6" customHeight="1" x14ac:dyDescent="0.3">
      <c r="A28" s="37" t="s">
        <v>119</v>
      </c>
      <c r="B28" s="7"/>
      <c r="C28" s="11" t="s">
        <v>90</v>
      </c>
      <c r="D28" s="2">
        <v>0</v>
      </c>
      <c r="E28" s="2">
        <f t="shared" si="0"/>
        <v>0</v>
      </c>
      <c r="F28" s="2">
        <f t="shared" si="1"/>
        <v>0</v>
      </c>
      <c r="G28" s="42"/>
    </row>
    <row r="29" spans="1:7" ht="40.200000000000003" customHeight="1" x14ac:dyDescent="0.3">
      <c r="A29" s="37" t="s">
        <v>119</v>
      </c>
      <c r="B29" s="7"/>
      <c r="C29" s="11" t="s">
        <v>93</v>
      </c>
      <c r="D29" s="2">
        <v>0</v>
      </c>
      <c r="E29" s="2">
        <f t="shared" si="0"/>
        <v>0</v>
      </c>
      <c r="F29" s="2">
        <f t="shared" si="1"/>
        <v>0</v>
      </c>
      <c r="G29" s="42"/>
    </row>
    <row r="30" spans="1:7" ht="19.95" customHeight="1" x14ac:dyDescent="0.3">
      <c r="A30" s="37" t="s">
        <v>119</v>
      </c>
      <c r="B30" s="7"/>
      <c r="C30" s="31" t="s">
        <v>103</v>
      </c>
      <c r="D30" s="2">
        <v>0</v>
      </c>
      <c r="E30" s="2">
        <f t="shared" si="0"/>
        <v>0</v>
      </c>
      <c r="F30" s="2">
        <f t="shared" si="1"/>
        <v>0</v>
      </c>
      <c r="G30" s="42"/>
    </row>
    <row r="31" spans="1:7" ht="30.6" customHeight="1" x14ac:dyDescent="0.3">
      <c r="A31" s="50" t="s">
        <v>142</v>
      </c>
      <c r="B31" s="7"/>
      <c r="C31" s="11" t="s">
        <v>144</v>
      </c>
      <c r="D31" s="2">
        <v>0</v>
      </c>
      <c r="E31" s="2">
        <f t="shared" ref="E31" si="2">+D31*4.33333333333333</f>
        <v>0</v>
      </c>
      <c r="F31" s="2">
        <f t="shared" ref="F31" si="3">+E31*12</f>
        <v>0</v>
      </c>
      <c r="G31" s="51" t="s">
        <v>143</v>
      </c>
    </row>
    <row r="32" spans="1:7" ht="19.95" customHeight="1" x14ac:dyDescent="0.3">
      <c r="B32" s="7"/>
      <c r="C32" s="11"/>
      <c r="D32" s="2">
        <v>0</v>
      </c>
      <c r="E32" s="2">
        <f t="shared" ref="E32:E33" si="4">+D32*4.33333333333333</f>
        <v>0</v>
      </c>
      <c r="F32" s="2">
        <f t="shared" ref="F32:F33" si="5">+E32*12</f>
        <v>0</v>
      </c>
    </row>
    <row r="33" spans="2:12" ht="19.95" customHeight="1" x14ac:dyDescent="0.3">
      <c r="B33" s="7"/>
      <c r="D33" s="2">
        <v>0</v>
      </c>
      <c r="E33" s="2">
        <f t="shared" si="4"/>
        <v>0</v>
      </c>
      <c r="F33" s="2">
        <f t="shared" si="5"/>
        <v>0</v>
      </c>
    </row>
    <row r="34" spans="2:12" ht="2.4" customHeight="1" x14ac:dyDescent="0.3">
      <c r="B34" s="7"/>
      <c r="D34"/>
    </row>
    <row r="35" spans="2:12" s="4" customFormat="1" ht="19.95" customHeight="1" x14ac:dyDescent="0.3">
      <c r="B35" s="5" t="s">
        <v>5</v>
      </c>
      <c r="C35" s="5"/>
      <c r="D35" s="6">
        <f>SUM(D4:D34)</f>
        <v>10500</v>
      </c>
      <c r="E35" s="6">
        <f>SUM(E4:E34)</f>
        <v>45499.999999999971</v>
      </c>
      <c r="F35" s="6">
        <f>SUM(F4:F34)</f>
        <v>545999.99999999965</v>
      </c>
      <c r="G35" s="43"/>
    </row>
    <row r="36" spans="2:12" ht="19.95" customHeight="1" x14ac:dyDescent="0.3"/>
    <row r="37" spans="2:12" ht="19.95" customHeight="1" x14ac:dyDescent="0.3">
      <c r="B37" s="3" t="s">
        <v>4</v>
      </c>
    </row>
    <row r="38" spans="2:12" ht="19.95" customHeight="1" x14ac:dyDescent="0.3">
      <c r="B38" s="7">
        <v>1</v>
      </c>
      <c r="C38" t="s">
        <v>14</v>
      </c>
    </row>
    <row r="39" spans="2:12" ht="19.95" customHeight="1" x14ac:dyDescent="0.3">
      <c r="B39" s="7">
        <v>2</v>
      </c>
      <c r="C39" t="s">
        <v>15</v>
      </c>
    </row>
    <row r="40" spans="2:12" ht="19.95" customHeight="1" x14ac:dyDescent="0.3">
      <c r="B40" s="7">
        <v>3</v>
      </c>
      <c r="C40" t="s">
        <v>16</v>
      </c>
    </row>
    <row r="41" spans="2:12" ht="39.6" customHeight="1" x14ac:dyDescent="0.3">
      <c r="B41" s="7">
        <v>4</v>
      </c>
      <c r="C41" s="11" t="s">
        <v>95</v>
      </c>
      <c r="G41" s="44" t="s">
        <v>107</v>
      </c>
      <c r="H41" s="38"/>
      <c r="I41" s="38"/>
      <c r="J41" s="38"/>
      <c r="K41" s="38"/>
      <c r="L41" s="38"/>
    </row>
    <row r="42" spans="2:12" ht="19.95" customHeight="1" x14ac:dyDescent="0.3">
      <c r="B42" s="7">
        <v>5</v>
      </c>
      <c r="C42" s="11" t="s">
        <v>96</v>
      </c>
    </row>
    <row r="43" spans="2:12" ht="33.6" customHeight="1" x14ac:dyDescent="0.3">
      <c r="B43" s="7">
        <v>6</v>
      </c>
      <c r="C43" s="31" t="s">
        <v>106</v>
      </c>
    </row>
    <row r="44" spans="2:12" ht="46.2" customHeight="1" x14ac:dyDescent="0.3">
      <c r="B44" s="7">
        <v>7</v>
      </c>
      <c r="C44" s="39" t="s">
        <v>108</v>
      </c>
      <c r="G44" s="45" t="s">
        <v>112</v>
      </c>
      <c r="H44" s="38"/>
      <c r="I44" s="38"/>
      <c r="J44" s="38"/>
      <c r="K44" s="38"/>
      <c r="L44" s="38"/>
    </row>
    <row r="45" spans="2:12" ht="46.2" customHeight="1" x14ac:dyDescent="0.3">
      <c r="B45" s="7">
        <v>8</v>
      </c>
      <c r="C45" s="31" t="s">
        <v>109</v>
      </c>
    </row>
    <row r="46" spans="2:12" ht="46.2" customHeight="1" x14ac:dyDescent="0.3">
      <c r="B46" s="7">
        <v>9</v>
      </c>
      <c r="C46" s="31" t="s">
        <v>110</v>
      </c>
    </row>
    <row r="47" spans="2:12" ht="65.400000000000006" customHeight="1" x14ac:dyDescent="0.3">
      <c r="B47" s="7">
        <v>10</v>
      </c>
      <c r="C47" s="31" t="s">
        <v>111</v>
      </c>
    </row>
    <row r="48" spans="2:12" ht="19.95" customHeight="1" x14ac:dyDescent="0.3">
      <c r="C48" s="31"/>
    </row>
    <row r="51" spans="2:7" ht="28.8" customHeight="1" x14ac:dyDescent="0.3">
      <c r="B51" s="3" t="s">
        <v>97</v>
      </c>
      <c r="C51" s="11"/>
    </row>
    <row r="52" spans="2:7" ht="28.8" customHeight="1" x14ac:dyDescent="0.3">
      <c r="B52" s="7">
        <v>1</v>
      </c>
      <c r="C52" s="11" t="s">
        <v>98</v>
      </c>
    </row>
    <row r="53" spans="2:7" ht="28.8" customHeight="1" x14ac:dyDescent="0.3">
      <c r="B53" s="7">
        <v>2</v>
      </c>
      <c r="C53" s="11" t="s">
        <v>99</v>
      </c>
    </row>
    <row r="54" spans="2:7" ht="28.8" customHeight="1" x14ac:dyDescent="0.3">
      <c r="B54" s="7">
        <v>3</v>
      </c>
      <c r="C54" s="11" t="s">
        <v>100</v>
      </c>
    </row>
    <row r="55" spans="2:7" ht="28.8" customHeight="1" x14ac:dyDescent="0.3">
      <c r="B55" s="7">
        <v>4</v>
      </c>
      <c r="C55" s="11" t="s">
        <v>101</v>
      </c>
    </row>
    <row r="56" spans="2:7" ht="28.8" customHeight="1" x14ac:dyDescent="0.3">
      <c r="B56" s="7">
        <v>5</v>
      </c>
      <c r="C56" s="11" t="s">
        <v>102</v>
      </c>
    </row>
    <row r="57" spans="2:7" ht="28.8" customHeight="1" x14ac:dyDescent="0.3">
      <c r="B57" s="7">
        <v>6</v>
      </c>
      <c r="C57" s="31" t="s">
        <v>104</v>
      </c>
    </row>
    <row r="58" spans="2:7" ht="28.8" customHeight="1" x14ac:dyDescent="0.3">
      <c r="B58" s="7">
        <v>7</v>
      </c>
      <c r="C58" s="31" t="s">
        <v>105</v>
      </c>
    </row>
    <row r="59" spans="2:7" ht="28.8" customHeight="1" x14ac:dyDescent="0.3">
      <c r="B59" s="7">
        <v>8</v>
      </c>
      <c r="C59" s="11" t="s">
        <v>20</v>
      </c>
      <c r="G59" s="41" t="s">
        <v>122</v>
      </c>
    </row>
  </sheetData>
  <sortState xmlns:xlrd2="http://schemas.microsoft.com/office/spreadsheetml/2017/richdata2" ref="A15:XFD29">
    <sortCondition ref="A15:A29"/>
  </sortState>
  <mergeCells count="2">
    <mergeCell ref="D2:F2"/>
    <mergeCell ref="B1:F1"/>
  </mergeCells>
  <pageMargins left="0.45" right="0.45" top="0.75" bottom="0.75" header="0.3" footer="0.3"/>
  <pageSetup scale="60" fitToHeight="5" orientation="landscape" r:id="rId1"/>
  <headerFooter>
    <oddFooter>&amp;R&amp;Z&amp;F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topLeftCell="A13" workbookViewId="0">
      <selection activeCell="D15" sqref="D15"/>
    </sheetView>
  </sheetViews>
  <sheetFormatPr defaultRowHeight="14.4" x14ac:dyDescent="0.3"/>
  <cols>
    <col min="1" max="1" width="11.5546875" bestFit="1" customWidth="1"/>
    <col min="2" max="2" width="12.5546875" bestFit="1" customWidth="1"/>
    <col min="3" max="4" width="9.5546875" bestFit="1" customWidth="1"/>
    <col min="6" max="6" width="9.5546875" bestFit="1" customWidth="1"/>
    <col min="8" max="8" width="10.5546875" bestFit="1" customWidth="1"/>
    <col min="10" max="10" width="9.5546875" bestFit="1" customWidth="1"/>
    <col min="11" max="11" width="15.109375" customWidth="1"/>
    <col min="12" max="12" width="1.6640625" customWidth="1"/>
    <col min="13" max="13" width="4.44140625" customWidth="1"/>
    <col min="14" max="14" width="3.109375" customWidth="1"/>
    <col min="15" max="15" width="5.109375" customWidth="1"/>
  </cols>
  <sheetData>
    <row r="1" spans="1:16" ht="18" x14ac:dyDescent="0.35">
      <c r="A1" s="12" t="s">
        <v>25</v>
      </c>
      <c r="P1" s="12" t="s">
        <v>26</v>
      </c>
    </row>
    <row r="2" spans="1:16" ht="18" x14ac:dyDescent="0.35">
      <c r="A2" s="12"/>
      <c r="P2" s="12" t="s">
        <v>27</v>
      </c>
    </row>
    <row r="3" spans="1:16" x14ac:dyDescent="0.3">
      <c r="A3" s="13" t="s">
        <v>28</v>
      </c>
      <c r="P3" t="s">
        <v>29</v>
      </c>
    </row>
    <row r="4" spans="1:16" x14ac:dyDescent="0.3">
      <c r="P4" t="s">
        <v>30</v>
      </c>
    </row>
    <row r="5" spans="1:16" x14ac:dyDescent="0.3">
      <c r="A5" t="s">
        <v>31</v>
      </c>
      <c r="P5" s="10" t="s">
        <v>32</v>
      </c>
    </row>
    <row r="6" spans="1:16" x14ac:dyDescent="0.3">
      <c r="P6" s="10" t="s">
        <v>33</v>
      </c>
    </row>
    <row r="7" spans="1:16" x14ac:dyDescent="0.3">
      <c r="A7" t="s">
        <v>34</v>
      </c>
      <c r="P7" t="s">
        <v>35</v>
      </c>
    </row>
    <row r="8" spans="1:16" x14ac:dyDescent="0.3">
      <c r="A8" t="s">
        <v>36</v>
      </c>
      <c r="P8" t="s">
        <v>37</v>
      </c>
    </row>
    <row r="9" spans="1:16" x14ac:dyDescent="0.3">
      <c r="A9" t="s">
        <v>38</v>
      </c>
      <c r="P9" t="s">
        <v>39</v>
      </c>
    </row>
    <row r="10" spans="1:16" x14ac:dyDescent="0.3">
      <c r="A10" t="s">
        <v>40</v>
      </c>
    </row>
    <row r="12" spans="1:16" x14ac:dyDescent="0.3">
      <c r="A12" t="s">
        <v>41</v>
      </c>
      <c r="O12" t="s">
        <v>42</v>
      </c>
      <c r="P12" s="14" t="s">
        <v>43</v>
      </c>
    </row>
    <row r="13" spans="1:16" x14ac:dyDescent="0.3">
      <c r="A13" t="s">
        <v>44</v>
      </c>
    </row>
    <row r="14" spans="1:16" x14ac:dyDescent="0.3">
      <c r="O14" s="14"/>
    </row>
    <row r="15" spans="1:16" x14ac:dyDescent="0.3">
      <c r="O15" s="14"/>
      <c r="P15" t="s">
        <v>45</v>
      </c>
    </row>
    <row r="16" spans="1:16" x14ac:dyDescent="0.3">
      <c r="A16" t="s">
        <v>46</v>
      </c>
      <c r="O16" s="15" t="s">
        <v>47</v>
      </c>
      <c r="P16" t="s">
        <v>48</v>
      </c>
    </row>
    <row r="17" spans="1:16" x14ac:dyDescent="0.3">
      <c r="A17" t="s">
        <v>49</v>
      </c>
      <c r="O17" s="15" t="s">
        <v>50</v>
      </c>
      <c r="P17" t="s">
        <v>51</v>
      </c>
    </row>
    <row r="18" spans="1:16" x14ac:dyDescent="0.3">
      <c r="A18" t="s">
        <v>52</v>
      </c>
      <c r="O18" s="15" t="s">
        <v>53</v>
      </c>
      <c r="P18" t="s">
        <v>54</v>
      </c>
    </row>
    <row r="19" spans="1:16" x14ac:dyDescent="0.3">
      <c r="O19" s="15" t="s">
        <v>55</v>
      </c>
      <c r="P19" t="s">
        <v>56</v>
      </c>
    </row>
    <row r="20" spans="1:16" x14ac:dyDescent="0.3">
      <c r="A20" t="s">
        <v>57</v>
      </c>
      <c r="O20" s="15"/>
      <c r="P20" t="s">
        <v>58</v>
      </c>
    </row>
    <row r="21" spans="1:16" x14ac:dyDescent="0.3">
      <c r="O21" s="15" t="s">
        <v>59</v>
      </c>
      <c r="P21" t="s">
        <v>60</v>
      </c>
    </row>
    <row r="22" spans="1:16" x14ac:dyDescent="0.3">
      <c r="A22" s="16" t="s">
        <v>61</v>
      </c>
      <c r="B22" t="s">
        <v>62</v>
      </c>
      <c r="D22" t="s">
        <v>63</v>
      </c>
      <c r="O22" s="15" t="s">
        <v>64</v>
      </c>
      <c r="P22" t="s">
        <v>65</v>
      </c>
    </row>
    <row r="23" spans="1:16" x14ac:dyDescent="0.3">
      <c r="B23" t="s">
        <v>66</v>
      </c>
      <c r="P23" t="s">
        <v>67</v>
      </c>
    </row>
    <row r="24" spans="1:16" ht="16.5" customHeight="1" x14ac:dyDescent="0.3">
      <c r="A24" s="17" t="s">
        <v>68</v>
      </c>
      <c r="B24" s="18" t="s">
        <v>69</v>
      </c>
      <c r="C24" s="18"/>
      <c r="D24" s="18" t="s">
        <v>70</v>
      </c>
      <c r="E24" s="18"/>
      <c r="F24" s="18" t="s">
        <v>71</v>
      </c>
      <c r="G24" s="18"/>
      <c r="H24" s="18" t="s">
        <v>72</v>
      </c>
      <c r="I24" s="18"/>
      <c r="J24" s="18" t="s">
        <v>73</v>
      </c>
      <c r="O24" s="19" t="s">
        <v>74</v>
      </c>
      <c r="P24" t="s">
        <v>75</v>
      </c>
    </row>
    <row r="25" spans="1:16" x14ac:dyDescent="0.3">
      <c r="A25" s="20"/>
      <c r="B25" s="21">
        <v>125000</v>
      </c>
      <c r="C25" s="22">
        <v>0.5</v>
      </c>
      <c r="D25" s="23">
        <f>C25*D$29</f>
        <v>3250</v>
      </c>
      <c r="E25" s="22">
        <v>0.5</v>
      </c>
      <c r="F25" s="23">
        <f>E25*F$29</f>
        <v>3500</v>
      </c>
      <c r="G25" s="22">
        <v>0.75</v>
      </c>
      <c r="H25" s="23">
        <f>G25*H$29</f>
        <v>4125</v>
      </c>
      <c r="I25" s="22">
        <v>0.75</v>
      </c>
      <c r="J25" s="23">
        <f>I25*J$29</f>
        <v>3750</v>
      </c>
    </row>
    <row r="26" spans="1:16" x14ac:dyDescent="0.3">
      <c r="A26" s="24">
        <f>B25</f>
        <v>125000</v>
      </c>
      <c r="B26" s="24">
        <f>A26+(25000)*((C26-C25)/0.5)</f>
        <v>132500</v>
      </c>
      <c r="C26" s="25">
        <v>0.65</v>
      </c>
      <c r="D26" s="26">
        <f t="shared" ref="D26:F31" si="0">C26*D$29</f>
        <v>4225</v>
      </c>
      <c r="E26" s="25">
        <v>0.65</v>
      </c>
      <c r="F26" s="26">
        <f t="shared" si="0"/>
        <v>4550</v>
      </c>
      <c r="G26" s="27">
        <f>G25+($C26-$C25)/2</f>
        <v>0.82499999999999996</v>
      </c>
      <c r="H26" s="26">
        <f t="shared" ref="H26:H28" si="1">G26*H$29</f>
        <v>4537.5</v>
      </c>
      <c r="I26" s="27">
        <f>I25+($C26-$C25)/2</f>
        <v>0.82499999999999996</v>
      </c>
      <c r="J26" s="26">
        <f t="shared" ref="J26:J28" si="2">I26*J$29</f>
        <v>4125</v>
      </c>
      <c r="O26" s="14" t="s">
        <v>76</v>
      </c>
    </row>
    <row r="27" spans="1:16" x14ac:dyDescent="0.3">
      <c r="A27" s="24">
        <f t="shared" ref="A27:A31" si="3">B26</f>
        <v>132500</v>
      </c>
      <c r="B27" s="24">
        <f t="shared" ref="B27:B29" si="4">A27+(25000)*((C27-C26)/0.5)</f>
        <v>140000</v>
      </c>
      <c r="C27" s="25">
        <v>0.8</v>
      </c>
      <c r="D27" s="26">
        <f t="shared" si="0"/>
        <v>5200</v>
      </c>
      <c r="E27" s="25">
        <v>0.8</v>
      </c>
      <c r="F27" s="26">
        <f t="shared" si="0"/>
        <v>5600</v>
      </c>
      <c r="G27" s="27">
        <f>G26+($C27-$C26)/2</f>
        <v>0.89999999999999991</v>
      </c>
      <c r="H27" s="26">
        <f t="shared" si="1"/>
        <v>4949.9999999999991</v>
      </c>
      <c r="I27" s="27">
        <f>I26+($C27-$C26)/2</f>
        <v>0.89999999999999991</v>
      </c>
      <c r="J27" s="26">
        <f t="shared" si="2"/>
        <v>4500</v>
      </c>
      <c r="O27" s="14" t="s">
        <v>77</v>
      </c>
    </row>
    <row r="28" spans="1:16" x14ac:dyDescent="0.3">
      <c r="A28" s="24">
        <f t="shared" si="3"/>
        <v>140000</v>
      </c>
      <c r="B28" s="24">
        <f t="shared" si="4"/>
        <v>145000</v>
      </c>
      <c r="C28" s="25">
        <v>0.9</v>
      </c>
      <c r="D28" s="26">
        <f t="shared" si="0"/>
        <v>5850</v>
      </c>
      <c r="E28" s="25">
        <v>0.9</v>
      </c>
      <c r="F28" s="26">
        <f t="shared" si="0"/>
        <v>6300</v>
      </c>
      <c r="G28" s="27">
        <f>G27+($C28-$C27)/2</f>
        <v>0.95</v>
      </c>
      <c r="H28" s="26">
        <f t="shared" si="1"/>
        <v>5225</v>
      </c>
      <c r="I28" s="27">
        <f>I27+($C28-$C27)/2</f>
        <v>0.95</v>
      </c>
      <c r="J28" s="26">
        <f t="shared" si="2"/>
        <v>4750</v>
      </c>
      <c r="K28" t="s">
        <v>78</v>
      </c>
    </row>
    <row r="29" spans="1:16" x14ac:dyDescent="0.3">
      <c r="A29" s="28">
        <f t="shared" si="3"/>
        <v>145000</v>
      </c>
      <c r="B29" s="28">
        <f t="shared" si="4"/>
        <v>150000</v>
      </c>
      <c r="C29" s="22">
        <v>1</v>
      </c>
      <c r="D29" s="23">
        <v>6500</v>
      </c>
      <c r="E29" s="22">
        <v>1</v>
      </c>
      <c r="F29" s="23">
        <v>7000</v>
      </c>
      <c r="G29" s="29">
        <f>G28+($C29-$C28)/2</f>
        <v>1</v>
      </c>
      <c r="H29" s="23">
        <v>5500</v>
      </c>
      <c r="I29" s="29">
        <f>I28+($C29-$C28)/2</f>
        <v>1</v>
      </c>
      <c r="J29" s="23">
        <v>5000</v>
      </c>
      <c r="K29" t="s">
        <v>79</v>
      </c>
      <c r="O29" t="s">
        <v>80</v>
      </c>
      <c r="P29" t="s">
        <v>81</v>
      </c>
    </row>
    <row r="30" spans="1:16" x14ac:dyDescent="0.3">
      <c r="A30" s="24">
        <f t="shared" si="3"/>
        <v>150000</v>
      </c>
      <c r="B30" s="24">
        <f>A30+(25000)*((C30-C29)/0.5)</f>
        <v>152500</v>
      </c>
      <c r="C30" s="25">
        <v>1.05</v>
      </c>
      <c r="D30" s="26">
        <f t="shared" si="0"/>
        <v>6825</v>
      </c>
      <c r="E30" s="25">
        <v>1.05</v>
      </c>
      <c r="F30" s="26">
        <f t="shared" ref="F30:F31" si="5">E30*F$29</f>
        <v>7350</v>
      </c>
      <c r="G30" s="27">
        <v>1.05</v>
      </c>
      <c r="H30" s="26">
        <f t="shared" ref="H30:H31" si="6">G30*H$29</f>
        <v>5775</v>
      </c>
      <c r="I30" s="27">
        <v>1.05</v>
      </c>
      <c r="J30" s="26">
        <f t="shared" ref="J30:J31" si="7">I30*J$29</f>
        <v>5250</v>
      </c>
      <c r="K30" t="s">
        <v>82</v>
      </c>
      <c r="P30" t="s">
        <v>83</v>
      </c>
    </row>
    <row r="31" spans="1:16" x14ac:dyDescent="0.3">
      <c r="A31" s="24">
        <f t="shared" si="3"/>
        <v>152500</v>
      </c>
      <c r="B31" s="24">
        <v>160000</v>
      </c>
      <c r="C31" s="25">
        <v>1.1000000000000001</v>
      </c>
      <c r="D31" s="26">
        <f t="shared" si="0"/>
        <v>7150.0000000000009</v>
      </c>
      <c r="E31" s="25">
        <v>1.1000000000000001</v>
      </c>
      <c r="F31" s="26">
        <f t="shared" si="5"/>
        <v>7700.0000000000009</v>
      </c>
      <c r="G31" s="27">
        <v>1.1000000000000001</v>
      </c>
      <c r="H31" s="26">
        <f t="shared" si="6"/>
        <v>6050.0000000000009</v>
      </c>
      <c r="I31" s="27">
        <v>1.1000000000000001</v>
      </c>
      <c r="J31" s="26">
        <f t="shared" si="7"/>
        <v>5500</v>
      </c>
    </row>
    <row r="32" spans="1:16" x14ac:dyDescent="0.3">
      <c r="O32" t="s">
        <v>80</v>
      </c>
      <c r="P32" t="s">
        <v>84</v>
      </c>
    </row>
    <row r="33" spans="1:16" x14ac:dyDescent="0.3">
      <c r="A33" t="s">
        <v>85</v>
      </c>
      <c r="P33" t="s">
        <v>86</v>
      </c>
    </row>
    <row r="34" spans="1:16" x14ac:dyDescent="0.3">
      <c r="A34" t="s">
        <v>87</v>
      </c>
      <c r="P34" t="s">
        <v>88</v>
      </c>
    </row>
    <row r="37" spans="1:16" x14ac:dyDescent="0.3">
      <c r="D37" s="30"/>
      <c r="E37" s="30"/>
      <c r="F37" s="30"/>
      <c r="G37" s="30"/>
      <c r="H37" s="30"/>
      <c r="I37" s="30"/>
      <c r="J37" s="30"/>
    </row>
    <row r="40" spans="1:16" ht="19.5" customHeight="1" x14ac:dyDescent="0.3"/>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1229F642EDCD49B63138F2C9813650" ma:contentTypeVersion="12" ma:contentTypeDescription="Create a new document." ma:contentTypeScope="" ma:versionID="572f7cd8fc97da487f5961899356256e">
  <xsd:schema xmlns:xsd="http://www.w3.org/2001/XMLSchema" xmlns:xs="http://www.w3.org/2001/XMLSchema" xmlns:p="http://schemas.microsoft.com/office/2006/metadata/properties" xmlns:ns2="2c442cc6-75cb-4562-b385-6b469128cef6" xmlns:ns3="6e04d6f2-dba2-4938-af4e-8cf44a2df395" targetNamespace="http://schemas.microsoft.com/office/2006/metadata/properties" ma:root="true" ma:fieldsID="6f020544aa63bfd06bade4cee5e85b8d" ns2:_="" ns3:_="">
    <xsd:import namespace="2c442cc6-75cb-4562-b385-6b469128cef6"/>
    <xsd:import namespace="6e04d6f2-dba2-4938-af4e-8cf44a2df3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42cc6-75cb-4562-b385-6b469128cef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04d6f2-dba2-4938-af4e-8cf44a2df3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1CCF39-6E61-4110-939D-AC8D3D80ED0A}">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6e04d6f2-dba2-4938-af4e-8cf44a2df395"/>
    <ds:schemaRef ds:uri="http://purl.org/dc/terms/"/>
    <ds:schemaRef ds:uri="2c442cc6-75cb-4562-b385-6b469128cef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54A44C0-5686-41AA-9239-ADD7DFFB4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42cc6-75cb-4562-b385-6b469128cef6"/>
    <ds:schemaRef ds:uri="6e04d6f2-dba2-4938-af4e-8cf44a2df3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99463F-517C-4A48-B689-9AF6CA2B85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Contingency Planning</vt:lpstr>
      <vt:lpstr>Variable Pay Plan (Dan B.)</vt:lpstr>
      <vt:lpstr>'Contingency Planning'!Print_Titles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Todd Rammler</cp:lastModifiedBy>
  <cp:lastPrinted>2019-05-15T17:21:18Z</cp:lastPrinted>
  <dcterms:created xsi:type="dcterms:W3CDTF">2017-02-14T21:54:15Z</dcterms:created>
  <dcterms:modified xsi:type="dcterms:W3CDTF">2019-09-24T20:02:16Z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0x010100181229F642EDCD49B63138F2C9813650</vt:lpwstr>
  </property>
</Properties>
</file>